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20_общая структура\Бизнес-планирование\Факт\Сайт\1 квартал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1" l="1"/>
  <c r="AA10" i="1"/>
  <c r="AA9" i="1"/>
  <c r="AA8" i="1"/>
  <c r="AA7" i="1"/>
  <c r="AA6" i="1"/>
  <c r="Z12" i="1"/>
  <c r="Z10" i="1"/>
  <c r="Z9" i="1"/>
  <c r="Z8" i="1"/>
  <c r="Z7" i="1"/>
  <c r="Z6" i="1"/>
  <c r="Z11" i="1" l="1"/>
  <c r="Z13" i="1" s="1"/>
  <c r="AA11" i="1"/>
  <c r="AA13" i="1" s="1"/>
  <c r="Y12" i="1"/>
  <c r="Y10" i="1"/>
  <c r="Y9" i="1"/>
  <c r="Y8" i="1"/>
  <c r="Y7" i="1"/>
  <c r="Y6" i="1"/>
  <c r="Y11" i="1" l="1"/>
  <c r="X12" i="1"/>
  <c r="X10" i="1"/>
  <c r="X9" i="1"/>
  <c r="X8" i="1"/>
  <c r="X7" i="1"/>
  <c r="X6" i="1"/>
  <c r="Y13" i="1" l="1"/>
  <c r="X11" i="1"/>
  <c r="X13" i="1" s="1"/>
  <c r="W12" i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<sst xmlns="http://schemas.openxmlformats.org/spreadsheetml/2006/main" count="36" uniqueCount="36">
  <si>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</si>
  <si>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</si>
  <si>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</si>
  <si>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</si>
  <si>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</si>
  <si>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</si>
  <si>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</si>
  <si>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</si>
  <si>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</si>
  <si>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</si>
  <si>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</si>
  <si>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</si>
  <si>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</si>
  <si>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</si>
  <si>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</si>
  <si>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</si>
  <si>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</si>
  <si>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</si>
  <si>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</si>
  <si>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</si>
  <si>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</si>
  <si>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</si>
  <si>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</si>
  <si>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</si>
  <si>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</si>
  <si>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</si>
  <si>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</si>
  <si>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</si>
  <si>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</si>
  <si>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</si>
  <si>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</si>
  <si>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</si>
  <si>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4 квартал 2019 года факт</t>
  </si>
  <si>
    <t>Прогноз финансовых результатов на 2 квартал 2020 года</t>
  </si>
  <si>
    <t>2 квартал 2020 года прогноз</t>
  </si>
  <si>
    <t>1 квартал 2020 года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</si>
</sst>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20/&#1054;&#1090;&#1095;&#1105;&#1090;_1&#1082;&#1074;_&#1056;&#1086;&#1089;&#1089;&#1077;&#1090;&#1080;%20&#1070;&#1075;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9/&#1054;&#1090;&#1095;&#1105;&#1090;_4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2">
          <cell r="J12">
            <v>8830567.1244873628</v>
          </cell>
          <cell r="U12">
            <v>9609006.5171035118</v>
          </cell>
        </row>
        <row r="18">
          <cell r="J18">
            <v>-7852358.0111400001</v>
          </cell>
          <cell r="U18">
            <v>-8407569.6769999992</v>
          </cell>
        </row>
        <row r="24">
          <cell r="J24">
            <v>978209.11334736471</v>
          </cell>
          <cell r="U24">
            <v>1201436.8401035101</v>
          </cell>
        </row>
        <row r="30">
          <cell r="J30">
            <v>-6617.6394300000002</v>
          </cell>
          <cell r="U30">
            <v>-5607.0005999999994</v>
          </cell>
        </row>
        <row r="31">
          <cell r="J31">
            <v>-193723.53400000001</v>
          </cell>
          <cell r="U31">
            <v>-178993.91999999995</v>
          </cell>
        </row>
        <row r="33">
          <cell r="J33">
            <v>68893.256809999992</v>
          </cell>
          <cell r="U33">
            <v>26735.780450000002</v>
          </cell>
        </row>
        <row r="34">
          <cell r="J34">
            <v>-523263.97518793243</v>
          </cell>
          <cell r="U34">
            <v>-392968.76277999999</v>
          </cell>
        </row>
        <row r="35">
          <cell r="J35">
            <v>26973.999999999996</v>
          </cell>
          <cell r="U35">
            <v>0</v>
          </cell>
        </row>
        <row r="36">
          <cell r="J36">
            <v>200576.97371999998</v>
          </cell>
          <cell r="U36">
            <v>1677919.4620300003</v>
          </cell>
        </row>
        <row r="38">
          <cell r="J38">
            <v>-350547.04258000001</v>
          </cell>
          <cell r="U38">
            <v>-1915441.6799300001</v>
          </cell>
        </row>
        <row r="45">
          <cell r="J45">
            <v>-43139.623028708826</v>
          </cell>
          <cell r="U45">
            <v>-151348.83282999997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3">
          <cell r="T13">
            <v>937613.42558873002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R46">
            <v>441007.11179990671</v>
          </cell>
        </row>
      </sheetData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>
        <row r="16">
          <cell r="G16">
            <v>6112893.2409999995</v>
          </cell>
        </row>
      </sheetData>
      <sheetData sheetId="27"/>
      <sheetData sheetId="28">
        <row r="68">
          <cell r="W68">
            <v>903370.44497000007</v>
          </cell>
        </row>
      </sheetData>
      <sheetData sheetId="29"/>
      <sheetData sheetId="30">
        <row r="14">
          <cell r="K14">
            <v>1452</v>
          </cell>
        </row>
      </sheetData>
      <sheetData sheetId="31">
        <row r="13">
          <cell r="I13">
            <v>6280514.068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T12">
            <v>36394026.316206753</v>
          </cell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T22">
            <v>36938.712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45">
          <cell r="Q45">
            <v>13794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Y22">
            <v>70982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H21">
            <v>5941327.918493785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H12">
            <v>37652628.929403789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14">
          <cell r="W14">
            <v>984</v>
          </cell>
        </row>
      </sheetData>
      <sheetData sheetId="34">
        <row r="19">
          <cell r="R19">
            <v>1073305.2169999999</v>
          </cell>
        </row>
      </sheetData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Y54">
            <v>117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6.4620763659518993E-2</v>
          </cell>
        </row>
      </sheetData>
      <sheetData sheetId="23">
        <row r="176">
          <cell r="N176">
            <v>6386.2358010567259</v>
          </cell>
        </row>
      </sheetData>
      <sheetData sheetId="24">
        <row r="11">
          <cell r="N11">
            <v>9239.059350324329</v>
          </cell>
        </row>
      </sheetData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X18">
            <v>-7259695.7079999996</v>
          </cell>
        </row>
        <row r="24">
          <cell r="X24">
            <v>1584817.5546997287</v>
          </cell>
        </row>
        <row r="30">
          <cell r="X30">
            <v>-5372.6678199999988</v>
          </cell>
        </row>
        <row r="31">
          <cell r="X31">
            <v>-164294.796</v>
          </cell>
        </row>
        <row r="33">
          <cell r="X33">
            <v>87855.644520000002</v>
          </cell>
        </row>
        <row r="34">
          <cell r="X34">
            <v>-612805.86574000004</v>
          </cell>
        </row>
        <row r="35">
          <cell r="X35">
            <v>1.5979999999999999</v>
          </cell>
        </row>
        <row r="36">
          <cell r="X36">
            <v>664767.75573000009</v>
          </cell>
        </row>
        <row r="38">
          <cell r="X38">
            <v>-1274899.3205499998</v>
          </cell>
        </row>
        <row r="45">
          <cell r="X45">
            <v>-688948.08960000006</v>
          </cell>
        </row>
      </sheetData>
      <sheetData sheetId="29">
        <row r="223">
          <cell r="T223">
            <v>22914869.922000002</v>
          </cell>
        </row>
      </sheetData>
      <sheetData sheetId="30"/>
      <sheetData sheetId="31">
        <row r="371">
          <cell r="T371">
            <v>0</v>
          </cell>
        </row>
      </sheetData>
      <sheetData sheetId="32"/>
      <sheetData sheetId="33">
        <row r="14">
          <cell r="T14">
            <v>914</v>
          </cell>
        </row>
      </sheetData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-0.34007417465917622</v>
          </cell>
        </row>
      </sheetData>
      <sheetData sheetId="23"/>
      <sheetData sheetId="24"/>
      <sheetData sheetId="25"/>
      <sheetData sheetId="26"/>
      <sheetData sheetId="27"/>
      <sheetData sheetId="28">
        <row r="12">
          <cell r="Z12">
            <v>10031930.302973669</v>
          </cell>
        </row>
        <row r="18">
          <cell r="Z18">
            <v>-8920014.1279999968</v>
          </cell>
        </row>
        <row r="24">
          <cell r="Z24">
            <v>1111916.1749736727</v>
          </cell>
        </row>
        <row r="30">
          <cell r="Z30">
            <v>-6787.01944</v>
          </cell>
        </row>
        <row r="31">
          <cell r="Z31">
            <v>-273784.19</v>
          </cell>
        </row>
        <row r="33">
          <cell r="Z33">
            <v>82524.157009999995</v>
          </cell>
        </row>
        <row r="34">
          <cell r="Z34">
            <v>-573926.62774999999</v>
          </cell>
        </row>
        <row r="35">
          <cell r="Z35">
            <v>83.329399999999993</v>
          </cell>
        </row>
        <row r="36">
          <cell r="Z36">
            <v>1936809.3535099998</v>
          </cell>
        </row>
        <row r="38">
          <cell r="Z38">
            <v>-6689197.3327799998</v>
          </cell>
        </row>
        <row r="45">
          <cell r="Z45">
            <v>705576.87773999991</v>
          </cell>
        </row>
      </sheetData>
      <sheetData sheetId="29">
        <row r="223">
          <cell r="T223">
            <v>31834884.050000008</v>
          </cell>
        </row>
      </sheetData>
      <sheetData sheetId="30"/>
      <sheetData sheetId="31"/>
      <sheetData sheetId="32"/>
      <sheetData sheetId="33">
        <row r="14">
          <cell r="T14">
            <v>24501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AE13" sqref="AE13"/>
    </sheetView>
  </sheetViews>
  <sheetFormatPr defaultRowHeight="15.75" customHeight="1" x14ac:dyDescent="0.25"/>
  <cols>
    <col min="1" max="1" width="0" hidden="1" customWidth="1"/>
    <col min="2" max="2" width="44.140625" customWidth="1"/>
    <col min="3" max="17" width="16.7109375" hidden="1" customWidth="1"/>
    <col min="18" max="27" width="16.7109375" customWidth="1"/>
  </cols>
  <sheetData>
    <row r="2" spans="2:30" ht="15.75" customHeight="1" x14ac:dyDescent="0.3">
      <c r="B2" s="1" t="s">
        <v>33</v>
      </c>
      <c r="T2" s="7"/>
    </row>
    <row r="3" spans="2:30" ht="15.75" customHeight="1" x14ac:dyDescent="0.25">
      <c r="P3" s="6"/>
      <c r="Q3" s="6"/>
      <c r="R3" s="6"/>
      <c r="S3" s="6"/>
      <c r="T3" s="6"/>
      <c r="U3" s="8"/>
      <c r="V3" s="6"/>
      <c r="W3" s="6"/>
      <c r="X3" s="8"/>
      <c r="Y3" s="8"/>
      <c r="Z3" s="6"/>
      <c r="AA3" s="6"/>
    </row>
    <row r="4" spans="2:30" ht="15.75" customHeight="1" x14ac:dyDescent="0.25">
      <c r="AA4" t="s">
        <v>11</v>
      </c>
    </row>
    <row r="5" spans="2:30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35</v>
      </c>
      <c r="AA5" s="3" t="s">
        <v>34</v>
      </c>
    </row>
    <row r="6" spans="2:30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'[9]8.ОФР'!$Z$12</f>
        <v>10031930.302973669</v>
      </c>
      <c r="Z6" s="5">
        <f>'[10]8.ОФР'!$U$12</f>
        <v>9609006.5171035118</v>
      </c>
      <c r="AA6" s="5">
        <f>'[10]8.ОФР'!$J$12</f>
        <v>8830567.1244873628</v>
      </c>
    </row>
    <row r="7" spans="2:30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'[9]8.ОФР'!$Z$18*-1</f>
        <v>8920014.1279999968</v>
      </c>
      <c r="Z7" s="5">
        <f>'[10]8.ОФР'!$U$18*-1</f>
        <v>8407569.6769999992</v>
      </c>
      <c r="AA7" s="5">
        <f>'[10]8.ОФР'!$J$18*-1</f>
        <v>7852358.0111400001</v>
      </c>
    </row>
    <row r="8" spans="2:30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'[9]8.ОФР'!$Z$24</f>
        <v>1111916.1749736727</v>
      </c>
      <c r="Z8" s="5">
        <f>'[10]8.ОФР'!$U$24</f>
        <v>1201436.8401035101</v>
      </c>
      <c r="AA8" s="5">
        <f>'[10]8.ОФР'!$J$24</f>
        <v>978209.11334736471</v>
      </c>
    </row>
    <row r="9" spans="2:30" ht="30.75" customHeight="1" x14ac:dyDescent="0.25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'[9]8.ОФР'!$Z$30*-1+'[9]8.ОФР'!$Z$31*-1</f>
        <v>280571.20944000001</v>
      </c>
      <c r="Z9" s="5">
        <f>'[10]8.ОФР'!$U$30*-1+'[10]8.ОФР'!$U$31*-1</f>
        <v>184600.92059999995</v>
      </c>
      <c r="AA9" s="5">
        <f>'[10]8.ОФР'!$J$30*-1+'[10]8.ОФР'!$J$31*-1</f>
        <v>200341.17343000002</v>
      </c>
    </row>
    <row r="10" spans="2:30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'[9]8.ОФР'!$Z$33+'[9]8.ОФР'!$Z$34+'[9]8.ОФР'!$Z$35+'[9]8.ОФР'!$Z$36+'[9]8.ОФР'!$Z$38</f>
        <v>-5243707.1206100006</v>
      </c>
      <c r="Z10" s="5">
        <f>'[10]8.ОФР'!$U$33+'[10]8.ОФР'!$U$34+'[10]8.ОФР'!$U$35+'[10]8.ОФР'!$U$36+'[10]8.ОФР'!$U$38</f>
        <v>-603755.20022999984</v>
      </c>
      <c r="AA10" s="5">
        <f>'[10]8.ОФР'!$J$33+'[10]8.ОФР'!$J$34+'[10]8.ОФР'!$J$35+'[10]8.ОФР'!$J$36+'[10]8.ОФР'!$J$38</f>
        <v>-577366.78723793244</v>
      </c>
    </row>
    <row r="11" spans="2:30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:AA11" si="4">Y8-Y9+Y10</f>
        <v>-4412362.1550763277</v>
      </c>
      <c r="Z11" s="5">
        <f t="shared" ref="Z11" si="5">Z8-Z9+Z10</f>
        <v>413080.71927351027</v>
      </c>
      <c r="AA11" s="5">
        <f t="shared" si="4"/>
        <v>200501.15267943218</v>
      </c>
    </row>
    <row r="12" spans="2:30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'[9]8.ОФР'!$Z$45*-1</f>
        <v>-705576.87773999991</v>
      </c>
      <c r="Z12" s="5">
        <f>'[10]8.ОФР'!$U$45*-1</f>
        <v>151348.83282999997</v>
      </c>
      <c r="AA12" s="5">
        <f>'[10]8.ОФР'!$J$45*-1</f>
        <v>43139.623028708826</v>
      </c>
    </row>
    <row r="13" spans="2:30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6">(N11-N12)</f>
        <v>22722.589169354003</v>
      </c>
      <c r="O13" s="5">
        <f t="shared" si="6"/>
        <v>3597.8935998957604</v>
      </c>
      <c r="P13" s="5">
        <f t="shared" ref="P13:Q13" si="7">(P11-P12)</f>
        <v>1482315.8072363201</v>
      </c>
      <c r="Q13" s="5">
        <f t="shared" si="7"/>
        <v>-997197.91379164858</v>
      </c>
      <c r="R13" s="5">
        <f t="shared" ref="R13:V13" si="8">(R11-R12)</f>
        <v>441679.6708897092</v>
      </c>
      <c r="S13" s="5">
        <f t="shared" si="8"/>
        <v>522342.75250481075</v>
      </c>
      <c r="T13" s="5">
        <f t="shared" si="8"/>
        <v>149831.27521877104</v>
      </c>
      <c r="U13" s="5">
        <f t="shared" si="8"/>
        <v>7857.160373460254</v>
      </c>
      <c r="V13" s="5">
        <f t="shared" si="8"/>
        <v>1017659.4793093811</v>
      </c>
      <c r="W13" s="5">
        <f t="shared" ref="W13:X13" si="9">(W11-W12)</f>
        <v>-100456.14443617914</v>
      </c>
      <c r="X13" s="5">
        <f t="shared" si="9"/>
        <v>-408878.1867602712</v>
      </c>
      <c r="Y13" s="5">
        <f t="shared" ref="Y13:AA13" si="10">(Y11-Y12)</f>
        <v>-3706785.2773363278</v>
      </c>
      <c r="Z13" s="5">
        <f t="shared" ref="Z13" si="11">(Z11-Z12)</f>
        <v>261731.8864435103</v>
      </c>
      <c r="AA13" s="5">
        <f t="shared" si="10"/>
        <v>157361.52965072336</v>
      </c>
      <c r="AD13" s="7"/>
    </row>
  </sheetData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cp:lastPrinted>2016-05-19T11:01:51Z</cp:lastPrinted>
  <dcterms:created xsi:type="dcterms:W3CDTF">2015-04-02T08:39:08Z</dcterms:created>
  <dcterms:modified xsi:type="dcterms:W3CDTF">2020-05-20T09:03:36Z</dcterms:modified>
</cp:coreProperties>
</file>